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aree\Desktop\Course material\Teacher online course\Week 2\Module 5\"/>
    </mc:Choice>
  </mc:AlternateContent>
  <xr:revisionPtr revIDLastSave="0" documentId="13_ncr:1_{EF232F5B-EC44-4A2F-BE58-95962073A9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للنساء" sheetId="1" r:id="rId1"/>
    <sheet name="Sheet4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5" i="1" l="1"/>
  <c r="F34" i="1"/>
  <c r="D34" i="1"/>
  <c r="G34" i="1" s="1"/>
  <c r="H34" i="1" s="1"/>
  <c r="F22" i="1"/>
  <c r="D22" i="1"/>
  <c r="F33" i="1"/>
  <c r="D33" i="1"/>
  <c r="G33" i="1" s="1"/>
  <c r="H33" i="1" s="1"/>
  <c r="F32" i="1"/>
  <c r="D32" i="1"/>
  <c r="F31" i="1"/>
  <c r="D31" i="1"/>
  <c r="G31" i="1" s="1"/>
  <c r="H31" i="1" s="1"/>
  <c r="F30" i="1"/>
  <c r="D30" i="1"/>
  <c r="F29" i="1"/>
  <c r="D29" i="1"/>
  <c r="G29" i="1" s="1"/>
  <c r="H29" i="1" s="1"/>
  <c r="F28" i="1"/>
  <c r="D28" i="1"/>
  <c r="F27" i="1"/>
  <c r="D27" i="1"/>
  <c r="G27" i="1" s="1"/>
  <c r="H27" i="1" s="1"/>
  <c r="F26" i="1"/>
  <c r="D26" i="1"/>
  <c r="F25" i="1"/>
  <c r="D25" i="1"/>
  <c r="G25" i="1" s="1"/>
  <c r="H25" i="1" s="1"/>
  <c r="F24" i="1"/>
  <c r="D24" i="1"/>
  <c r="F23" i="1"/>
  <c r="D23" i="1"/>
  <c r="G23" i="1" s="1"/>
  <c r="H23" i="1" s="1"/>
  <c r="F21" i="1"/>
  <c r="D21" i="1"/>
  <c r="F20" i="1"/>
  <c r="D20" i="1"/>
  <c r="G20" i="1" s="1"/>
  <c r="H20" i="1" s="1"/>
  <c r="F19" i="1"/>
  <c r="D19" i="1"/>
  <c r="N22" i="5"/>
  <c r="L22" i="5"/>
  <c r="O22" i="5" s="1"/>
  <c r="P22" i="5" s="1"/>
  <c r="N21" i="5"/>
  <c r="L21" i="5"/>
  <c r="O21" i="5" s="1"/>
  <c r="P21" i="5" s="1"/>
  <c r="N20" i="5"/>
  <c r="L20" i="5"/>
  <c r="O20" i="5" s="1"/>
  <c r="P20" i="5" s="1"/>
  <c r="N19" i="5"/>
  <c r="L19" i="5"/>
  <c r="O19" i="5" s="1"/>
  <c r="P19" i="5" s="1"/>
  <c r="N18" i="5"/>
  <c r="L18" i="5"/>
  <c r="O18" i="5" s="1"/>
  <c r="P18" i="5" s="1"/>
  <c r="N17" i="5"/>
  <c r="L17" i="5"/>
  <c r="O17" i="5" s="1"/>
  <c r="P17" i="5" s="1"/>
  <c r="N16" i="5"/>
  <c r="L16" i="5"/>
  <c r="O16" i="5" s="1"/>
  <c r="P16" i="5" s="1"/>
  <c r="N15" i="5"/>
  <c r="L15" i="5"/>
  <c r="O15" i="5" s="1"/>
  <c r="P15" i="5" s="1"/>
  <c r="N14" i="5"/>
  <c r="L14" i="5"/>
  <c r="O14" i="5" s="1"/>
  <c r="P14" i="5" s="1"/>
  <c r="N13" i="5"/>
  <c r="L13" i="5"/>
  <c r="O13" i="5" s="1"/>
  <c r="P13" i="5" s="1"/>
  <c r="N12" i="5"/>
  <c r="L12" i="5"/>
  <c r="O12" i="5" s="1"/>
  <c r="P12" i="5" s="1"/>
  <c r="N11" i="5"/>
  <c r="L11" i="5"/>
  <c r="O11" i="5" s="1"/>
  <c r="P11" i="5" s="1"/>
  <c r="N10" i="5"/>
  <c r="L10" i="5"/>
  <c r="O10" i="5" s="1"/>
  <c r="P10" i="5" s="1"/>
  <c r="N9" i="5"/>
  <c r="L9" i="5"/>
  <c r="O9" i="5" s="1"/>
  <c r="P9" i="5" s="1"/>
  <c r="N8" i="5"/>
  <c r="L8" i="5"/>
  <c r="O8" i="5" s="1"/>
  <c r="P8" i="5" s="1"/>
  <c r="N7" i="5"/>
  <c r="L7" i="5"/>
  <c r="O7" i="5" s="1"/>
  <c r="P7" i="5" s="1"/>
  <c r="N6" i="5"/>
  <c r="L6" i="5"/>
  <c r="O6" i="5" s="1"/>
  <c r="P6" i="5" s="1"/>
  <c r="N5" i="5"/>
  <c r="L5" i="5"/>
  <c r="O5" i="5" s="1"/>
  <c r="P5" i="5" s="1"/>
  <c r="N4" i="5"/>
  <c r="L4" i="5"/>
  <c r="O4" i="5" s="1"/>
  <c r="P4" i="5" s="1"/>
  <c r="N3" i="5"/>
  <c r="L3" i="5"/>
  <c r="O3" i="5" s="1"/>
  <c r="P3" i="5" s="1"/>
  <c r="G6" i="1"/>
  <c r="H6" i="1" s="1"/>
  <c r="F6" i="1"/>
  <c r="J6" i="1" s="1"/>
  <c r="I6" i="1" s="1"/>
  <c r="G19" i="1" l="1"/>
  <c r="H19" i="1" s="1"/>
  <c r="G21" i="1"/>
  <c r="H21" i="1" s="1"/>
  <c r="G24" i="1"/>
  <c r="H24" i="1" s="1"/>
  <c r="G26" i="1"/>
  <c r="H26" i="1" s="1"/>
  <c r="G28" i="1"/>
  <c r="H28" i="1" s="1"/>
  <c r="G30" i="1"/>
  <c r="H30" i="1" s="1"/>
  <c r="G32" i="1"/>
  <c r="H32" i="1" s="1"/>
  <c r="G22" i="1"/>
  <c r="H22" i="1" s="1"/>
  <c r="H7" i="1"/>
  <c r="F7" i="1"/>
  <c r="H5" i="1"/>
  <c r="F5" i="1"/>
  <c r="G4" i="1"/>
  <c r="H4" i="1" s="1"/>
  <c r="F4" i="1"/>
  <c r="H3" i="1"/>
  <c r="F3" i="1"/>
  <c r="J7" i="1" l="1"/>
  <c r="I7" i="1" s="1"/>
  <c r="G8" i="1"/>
  <c r="J4" i="1"/>
  <c r="I4" i="1" s="1"/>
  <c r="D8" i="1"/>
  <c r="E8" i="1"/>
  <c r="J5" i="1"/>
  <c r="I5" i="1" s="1"/>
  <c r="F8" i="1"/>
  <c r="H8" i="1"/>
  <c r="J3" i="1"/>
  <c r="I3" i="1" s="1"/>
  <c r="J8" i="1" l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" authorId="0" shapeId="0" xr:uid="{5CF09059-C75E-4054-BE79-847D96F134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Protein formula 
Protein(gram)=Kcal/4</t>
        </r>
      </text>
    </comment>
    <comment ref="F2" authorId="0" shapeId="0" xr:uid="{FADF1E28-E17A-4764-862B-CAD6B987CAA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Protein Kcal formula
Kcal=Protein(gram)*4</t>
        </r>
      </text>
    </comment>
    <comment ref="G2" authorId="0" shapeId="0" xr:uid="{5A459363-BED6-444B-9B22-6000A6545F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Fat formula
Fat(gram)= fatKcal/9</t>
        </r>
      </text>
    </comment>
    <comment ref="H2" authorId="0" shapeId="0" xr:uid="{58ED89E7-73FA-4046-9C3B-90596579D9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Fat Kcal formula
Fat(Kcal) = fat(gram)*9</t>
        </r>
      </text>
    </comment>
    <comment ref="I2" authorId="0" shapeId="0" xr:uid="{4B33E0BC-5A59-43B7-A28E-843EAD137A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Carb(gram) formulla
Carb(gram)= Carb Kcal/4</t>
        </r>
      </text>
    </comment>
    <comment ref="J2" authorId="0" shapeId="0" xr:uid="{296DB19D-D32C-440C-B345-FA51DD9F51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Carb Kcal fromulla
Carb(Kcal)= Total Calories-Protein Calories-Fat Calories</t>
        </r>
      </text>
    </comment>
    <comment ref="C3" authorId="0" shapeId="0" xr:uid="{29276A67-A49D-4196-9B2F-6F817ADBDB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Strawberries and blackberries around 40kcal/00g
Honey big spoon around 65 kcal</t>
        </r>
      </text>
    </comment>
    <comment ref="G3" authorId="0" shapeId="0" xr:uid="{A8F50403-101E-437A-875B-3155350C3C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Fat amount
Bourage has 7 gram of fat
Berries has 0,3 gram of fat</t>
        </r>
      </text>
    </comment>
    <comment ref="C4" authorId="0" shapeId="0" xr:uid="{C976DA72-3A9E-4B73-9423-1B0FB8E552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100 gram of checken breast has 165kcal and 31gram proteins</t>
        </r>
      </text>
    </comment>
    <comment ref="C7" authorId="0" shapeId="0" xr:uid="{D6A5B11E-3832-49FA-91CB-3DE2402789C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Green tea has zero calorie
one big spoon of honey has 65kcal</t>
        </r>
      </text>
    </comment>
  </commentList>
</comments>
</file>

<file path=xl/sharedStrings.xml><?xml version="1.0" encoding="utf-8"?>
<sst xmlns="http://schemas.openxmlformats.org/spreadsheetml/2006/main" count="93" uniqueCount="91">
  <si>
    <t>الوقت</t>
  </si>
  <si>
    <t>نوع الوجبة</t>
  </si>
  <si>
    <t>اسم الوجبه</t>
  </si>
  <si>
    <t>كالوري/ للوجبه</t>
  </si>
  <si>
    <t xml:space="preserve"> جرام بروتين</t>
  </si>
  <si>
    <t>كالوري بروتين</t>
  </si>
  <si>
    <t>دهون أقصى حد 55 جرام</t>
  </si>
  <si>
    <t xml:space="preserve"> دهون كالوري</t>
  </si>
  <si>
    <t>كربوهيدرات جرام</t>
  </si>
  <si>
    <t>كربوهيدرات كالوري</t>
  </si>
  <si>
    <t>افطار</t>
  </si>
  <si>
    <t>غداء</t>
  </si>
  <si>
    <t>وجبة غداء رئيسيه</t>
  </si>
  <si>
    <t>عشاء</t>
  </si>
  <si>
    <t>عشاء خفيف</t>
  </si>
  <si>
    <t>تجنب السكر والحلويات الا بالمناسبات الرسمية والاحتفالات</t>
  </si>
  <si>
    <t>كل 100 غرام سكر يحتوي على 387 كيلو كالوري </t>
  </si>
  <si>
    <t>تحذير</t>
  </si>
  <si>
    <t xml:space="preserve">صندوق أرز أسمر صدر الدجاج وبروكلي </t>
  </si>
  <si>
    <t>وجبه غداء اعتيادية حسب  المعتاد</t>
  </si>
  <si>
    <t>خضار او فواكه مطحونه بالخلاط</t>
  </si>
  <si>
    <t>المجموع الكامل</t>
  </si>
  <si>
    <t>ملاحظه</t>
  </si>
  <si>
    <t>للنساء</t>
  </si>
  <si>
    <t>8am</t>
  </si>
  <si>
    <t>ملاحظه مهمه</t>
  </si>
  <si>
    <t> شرب كحد ادنى ثلاثه لتر ماء وحد اقصى خمسه لتر</t>
  </si>
  <si>
    <t>Food</t>
  </si>
  <si>
    <t>Kcal/100g</t>
  </si>
  <si>
    <t>Protein Gm</t>
  </si>
  <si>
    <t>Protein Kcal</t>
  </si>
  <si>
    <t>Fat Grams</t>
  </si>
  <si>
    <t>Fat Kcal</t>
  </si>
  <si>
    <t xml:space="preserve">Carbs Kcal </t>
  </si>
  <si>
    <t>Carbs gram</t>
  </si>
  <si>
    <t>Bourage</t>
  </si>
  <si>
    <t>Chicken breast</t>
  </si>
  <si>
    <t>chicken thigh(avoid)</t>
  </si>
  <si>
    <t>Beef steak</t>
  </si>
  <si>
    <t>Beef steak(rib eye)</t>
  </si>
  <si>
    <t>Salmon fish raw</t>
  </si>
  <si>
    <t>Salmon fish smocked</t>
  </si>
  <si>
    <t>Orange piece</t>
  </si>
  <si>
    <t>Orange juice</t>
  </si>
  <si>
    <t>Banaana</t>
  </si>
  <si>
    <t>Protein drink/time</t>
  </si>
  <si>
    <t>Whole egg</t>
  </si>
  <si>
    <t>Tomato</t>
  </si>
  <si>
    <t>Cucumber</t>
  </si>
  <si>
    <t>Salad</t>
  </si>
  <si>
    <t>Vegetable</t>
  </si>
  <si>
    <t>Big spoon of honey</t>
  </si>
  <si>
    <t>Cup Skimmed milk</t>
  </si>
  <si>
    <t>Coocked Rice</t>
  </si>
  <si>
    <t xml:space="preserve">Sugar </t>
  </si>
  <si>
    <t>نوع الطعام</t>
  </si>
  <si>
    <t>شوفان</t>
  </si>
  <si>
    <t>صدر الدجاج</t>
  </si>
  <si>
    <t xml:space="preserve"> تجنب فخذ الدجاج</t>
  </si>
  <si>
    <t>ستيك لحم بقر</t>
  </si>
  <si>
    <t xml:space="preserve">سمك السلمون </t>
  </si>
  <si>
    <t>عصير برتقال</t>
  </si>
  <si>
    <t>موز</t>
  </si>
  <si>
    <t>بيضه كامله</t>
  </si>
  <si>
    <t>حبه بندوره</t>
  </si>
  <si>
    <t>خياره</t>
  </si>
  <si>
    <t>سلطه</t>
  </si>
  <si>
    <t>خضار عامه</t>
  </si>
  <si>
    <t>ملعقه عسل كبيره</t>
  </si>
  <si>
    <t xml:space="preserve"> حليب خالي الدسم</t>
  </si>
  <si>
    <t xml:space="preserve"> ارز مطبوخ</t>
  </si>
  <si>
    <t xml:space="preserve">سكر </t>
  </si>
  <si>
    <t>كالوري كل 100 غرام</t>
  </si>
  <si>
    <t xml:space="preserve">بروتين جرام </t>
  </si>
  <si>
    <t xml:space="preserve">بروتين كالوري </t>
  </si>
  <si>
    <t xml:space="preserve">دهون غرام </t>
  </si>
  <si>
    <t xml:space="preserve">دهون كالوري </t>
  </si>
  <si>
    <t>كربوهيدرات غرام</t>
  </si>
  <si>
    <t xml:space="preserve">وجبة شوفان 60g مضاف اليها ملعقة عسل </t>
  </si>
  <si>
    <t>كل غرام بروتين او الكربوهيدرات يشكل 4 كيلو كالوري</t>
  </si>
  <si>
    <t>كل غرام دهون يشكل 9 كيلو كالوري</t>
  </si>
  <si>
    <t>http://www.bodybuilding.com/fun/macronutcal.htm</t>
  </si>
  <si>
    <t>http://www.bodybuilding.com/fun/calpro.htm</t>
  </si>
  <si>
    <t>http://www.calculator.net/calorie-calculator.html</t>
  </si>
  <si>
    <t>http://www.aworkoutroutine.com/diet-plan/</t>
  </si>
  <si>
    <t>http://www.bodybuilding.com/fun/bmr_calculator.htm</t>
  </si>
  <si>
    <t>مصادر المعلومات والحسابات</t>
  </si>
  <si>
    <t xml:space="preserve">لحساب كمية الكالوري التي تحتاجها بشكل يومي ادخل الرابط  بالاسفل </t>
  </si>
  <si>
    <t xml:space="preserve">لحساب كمية البروتين التي تحتاجها بشكل يومي ادخل الرابط  بالاسفل </t>
  </si>
  <si>
    <t>اذا اردت ان تصمم وجبه خاصه بك الرابط الاسفل يعلمك كيف تصمم</t>
  </si>
  <si>
    <t xml:space="preserve">لحساب معدل الحرق اليومي الذي يحتاجه جسمك BMRادخل الرابط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</si>
</sst>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164" fontId="0" fillId="5" borderId="6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8" xfId="0" applyFill="1" applyBorder="1" applyAlignment="1">
      <alignment horizontal="left"/>
    </xf>
    <xf numFmtId="0" fontId="0" fillId="5" borderId="8" xfId="0" applyFill="1" applyBorder="1" applyAlignment="1">
      <alignment horizontal="left" vertical="center"/>
    </xf>
    <xf numFmtId="164" fontId="0" fillId="5" borderId="9" xfId="0" applyNumberForma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26">
    <dxf>
      <numFmt numFmtId="164" formatCode="0.0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7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6" tint="0.5999938962981048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2FB042-3B3F-4FA2-9E8D-D6CBF6610965}" name="Table15" displayName="Table15" ref="A18:H34" totalsRowShown="0" headerRowDxfId="25" dataDxfId="23" headerRowBorderDxfId="24" tableBorderDxfId="22" totalsRowBorderDxfId="21">
  <tableColumns count="8">
    <tableColumn id="1" xr3:uid="{A87A2364-8DB7-4980-97C5-530981C3DABE}" name="نوع الطعام" dataDxfId="20"/>
    <tableColumn id="2" xr3:uid="{9974B70B-1057-4B61-94FE-015006AA27D1}" name="كالوري كل 100 غرام" dataDxfId="19"/>
    <tableColumn id="3" xr3:uid="{111FD8A2-E869-45CF-9546-7E02074CE6D3}" name="بروتين جرام " dataDxfId="18"/>
    <tableColumn id="4" xr3:uid="{C8CA22C8-A0C5-43B4-B5E4-123F4F9E8155}" name="بروتين كالوري " dataDxfId="17">
      <calculatedColumnFormula>Table15[[#This Row],[بروتين جرام ]]*4</calculatedColumnFormula>
    </tableColumn>
    <tableColumn id="5" xr3:uid="{2EE55E39-842F-4541-BF6A-9772A266C288}" name="دهون غرام " dataDxfId="16"/>
    <tableColumn id="6" xr3:uid="{5918FC51-34E9-4935-B319-163282BF793A}" name="دهون كالوري " dataDxfId="15">
      <calculatedColumnFormula>Table15[[#This Row],[دهون غرام ]]*9</calculatedColumnFormula>
    </tableColumn>
    <tableColumn id="7" xr3:uid="{B59912D1-27DE-4B27-B46E-46AC5BBDF8F3}" name="كربوهيدرات كالوري" dataDxfId="14">
      <calculatedColumnFormula>Table15[[#This Row],[كالوري كل 100 غرام]]-Table15[[#This Row],[بروتين كالوري ]]-Table15[[#This Row],[دهون كالوري ]]</calculatedColumnFormula>
    </tableColumn>
    <tableColumn id="8" xr3:uid="{57F739B3-6F03-4EC8-B56C-D34AC616575A}" name="كربوهيدرات غرام" dataDxfId="13">
      <calculatedColumnFormula>Table15[[#This Row],[كربوهيدرات كالوري]]/4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9B98A8-8CC0-4C90-80CF-DD468E6B946E}" name="Table1" displayName="Table1" ref="I2:P22" totalsRowShown="0" headerRowDxfId="12" dataDxfId="10" headerRowBorderDxfId="11" tableBorderDxfId="9" totalsRowBorderDxfId="8">
  <tableColumns count="8">
    <tableColumn id="1" xr3:uid="{30420A0A-85DC-433D-B630-DBBE5CD38D13}" name="Food" dataDxfId="7"/>
    <tableColumn id="2" xr3:uid="{E72971AE-A196-4CB5-83A5-7C9B1E51470A}" name="Kcal/100g" dataDxfId="6"/>
    <tableColumn id="3" xr3:uid="{9BDFABE2-9780-42D4-81C0-8C96B015C47E}" name="Protein Gm" dataDxfId="5"/>
    <tableColumn id="4" xr3:uid="{E82B3D5E-6D1F-42AA-A696-2A9BB2E5B750}" name="Protein Kcal" dataDxfId="4">
      <calculatedColumnFormula>Table1[[#This Row],[Protein Gm]]*4</calculatedColumnFormula>
    </tableColumn>
    <tableColumn id="5" xr3:uid="{68223B88-423F-4C8C-835F-1AA8726B6133}" name="Fat Grams" dataDxfId="3"/>
    <tableColumn id="6" xr3:uid="{E36DF009-8345-4756-9296-C389D341DB1E}" name="Fat Kcal" dataDxfId="2">
      <calculatedColumnFormula>Table1[[#This Row],[Fat Grams]]*9</calculatedColumnFormula>
    </tableColumn>
    <tableColumn id="7" xr3:uid="{022A0B70-1ABB-4FE7-9ED1-BFBF3608953E}" name="Carbs Kcal " dataDxfId="1">
      <calculatedColumnFormula>Table1[[#This Row],[Kcal/100g]]-Table1[[#This Row],[Protein Kcal]]-Table1[[#This Row],[Fat Kcal]]</calculatedColumnFormula>
    </tableColumn>
    <tableColumn id="8" xr3:uid="{6699512A-4654-4655-AEA2-5BB1E6C30401}" name="Carbs gram" dataDxfId="0">
      <calculatedColumnFormula>Table1[[#This Row],[Carbs Kcal ]]/4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www.calculator.net/calorie-calculator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bodybuilding.com/fun/calpro.htm" TargetMode="External"/><Relationship Id="rId1" Type="http://schemas.openxmlformats.org/officeDocument/2006/relationships/hyperlink" Target="http://www.bodybuilding.com/fun/macronutcal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bodybuilding.com/fun/bmr_calculator.htm" TargetMode="External"/><Relationship Id="rId4" Type="http://schemas.openxmlformats.org/officeDocument/2006/relationships/hyperlink" Target="http://www.aworkoutroutine.com/diet-plan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rightToLeft="1" tabSelected="1" zoomScale="150" zoomScaleNormal="150" workbookViewId="0">
      <selection activeCell="A47" sqref="A47:C47"/>
    </sheetView>
  </sheetViews>
  <sheetFormatPr defaultRowHeight="15" x14ac:dyDescent="0.25"/>
  <cols>
    <col min="1" max="1" width="14.85546875" style="27" bestFit="1" customWidth="1"/>
    <col min="2" max="2" width="15.28515625" style="27" bestFit="1" customWidth="1"/>
    <col min="3" max="3" width="41.5703125" style="27" bestFit="1" customWidth="1"/>
    <col min="4" max="4" width="11.5703125" style="27" bestFit="1" customWidth="1"/>
    <col min="5" max="5" width="9.7109375" style="27" bestFit="1" customWidth="1"/>
    <col min="6" max="6" width="10.5703125" style="27" bestFit="1" customWidth="1"/>
    <col min="7" max="7" width="18.28515625" style="27" bestFit="1" customWidth="1"/>
    <col min="8" max="8" width="13.7109375" style="27" bestFit="1" customWidth="1"/>
    <col min="9" max="9" width="13.42578125" style="27" bestFit="1" customWidth="1"/>
    <col min="10" max="10" width="14.5703125" style="27" bestFit="1" customWidth="1"/>
  </cols>
  <sheetData>
    <row r="1" spans="1:10" x14ac:dyDescent="0.25">
      <c r="C1" s="26" t="s">
        <v>23</v>
      </c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2" t="s">
        <v>24</v>
      </c>
      <c r="B3" s="2" t="s">
        <v>10</v>
      </c>
      <c r="C3" s="2" t="s">
        <v>78</v>
      </c>
      <c r="D3" s="2">
        <v>275</v>
      </c>
      <c r="E3" s="2">
        <v>8</v>
      </c>
      <c r="F3" s="2">
        <f>E3*4</f>
        <v>32</v>
      </c>
      <c r="G3" s="2">
        <f>5+0.3</f>
        <v>5.3</v>
      </c>
      <c r="H3" s="33">
        <f>G3*9</f>
        <v>47.699999999999996</v>
      </c>
      <c r="I3" s="33">
        <f>J3/4</f>
        <v>48.825000000000003</v>
      </c>
      <c r="J3" s="33">
        <f t="shared" ref="J3:J7" si="0">D3-F3-H3</f>
        <v>195.3</v>
      </c>
    </row>
    <row r="4" spans="1:10" x14ac:dyDescent="0.25">
      <c r="A4" s="3">
        <v>0.45833333333333331</v>
      </c>
      <c r="B4" s="2" t="s">
        <v>11</v>
      </c>
      <c r="C4" s="2" t="s">
        <v>18</v>
      </c>
      <c r="D4" s="2">
        <v>500</v>
      </c>
      <c r="E4" s="2">
        <v>68</v>
      </c>
      <c r="F4" s="2">
        <f t="shared" ref="F4:F7" si="1">E4*4</f>
        <v>272</v>
      </c>
      <c r="G4" s="2">
        <f>3.6*2</f>
        <v>7.2</v>
      </c>
      <c r="H4" s="33">
        <f t="shared" ref="H4:H7" si="2">G4*9</f>
        <v>64.8</v>
      </c>
      <c r="I4" s="33">
        <f t="shared" ref="I4:I7" si="3">J4/4</f>
        <v>40.799999999999997</v>
      </c>
      <c r="J4" s="33">
        <f t="shared" si="0"/>
        <v>163.19999999999999</v>
      </c>
    </row>
    <row r="5" spans="1:10" x14ac:dyDescent="0.25">
      <c r="A5" s="3">
        <v>0.625</v>
      </c>
      <c r="B5" s="2" t="s">
        <v>12</v>
      </c>
      <c r="C5" s="2" t="s">
        <v>19</v>
      </c>
      <c r="D5" s="2">
        <v>500</v>
      </c>
      <c r="E5" s="2">
        <v>20</v>
      </c>
      <c r="F5" s="2">
        <f t="shared" si="1"/>
        <v>80</v>
      </c>
      <c r="G5" s="2">
        <f>15</f>
        <v>15</v>
      </c>
      <c r="H5" s="33">
        <f t="shared" si="2"/>
        <v>135</v>
      </c>
      <c r="I5" s="33">
        <f t="shared" si="3"/>
        <v>71.25</v>
      </c>
      <c r="J5" s="33">
        <f t="shared" si="0"/>
        <v>285</v>
      </c>
    </row>
    <row r="6" spans="1:10" x14ac:dyDescent="0.25">
      <c r="A6" s="3">
        <v>0.75</v>
      </c>
      <c r="B6" s="2" t="s">
        <v>13</v>
      </c>
      <c r="C6" s="2" t="s">
        <v>18</v>
      </c>
      <c r="D6" s="2">
        <v>500</v>
      </c>
      <c r="E6" s="2">
        <v>68</v>
      </c>
      <c r="F6" s="2">
        <f t="shared" ref="F6" si="4">E6*4</f>
        <v>272</v>
      </c>
      <c r="G6" s="2">
        <f>3.6*2</f>
        <v>7.2</v>
      </c>
      <c r="H6" s="33">
        <f t="shared" ref="H6" si="5">G6*9</f>
        <v>64.8</v>
      </c>
      <c r="I6" s="33">
        <f t="shared" ref="I6" si="6">J6/4</f>
        <v>40.799999999999997</v>
      </c>
      <c r="J6" s="33">
        <f t="shared" ref="J6" si="7">D6-F6-H6</f>
        <v>163.19999999999999</v>
      </c>
    </row>
    <row r="7" spans="1:10" x14ac:dyDescent="0.25">
      <c r="A7" s="3">
        <v>0.83333333333333337</v>
      </c>
      <c r="B7" s="2" t="s">
        <v>14</v>
      </c>
      <c r="C7" s="2" t="s">
        <v>20</v>
      </c>
      <c r="D7" s="2">
        <v>150</v>
      </c>
      <c r="E7" s="2">
        <v>0.1</v>
      </c>
      <c r="F7" s="2">
        <f t="shared" si="1"/>
        <v>0.4</v>
      </c>
      <c r="G7" s="2">
        <v>0</v>
      </c>
      <c r="H7" s="33">
        <f t="shared" si="2"/>
        <v>0</v>
      </c>
      <c r="I7" s="33">
        <f t="shared" si="3"/>
        <v>37.4</v>
      </c>
      <c r="J7" s="33">
        <f t="shared" si="0"/>
        <v>149.6</v>
      </c>
    </row>
    <row r="8" spans="1:10" ht="15.75" x14ac:dyDescent="0.25">
      <c r="A8" s="4"/>
      <c r="B8" s="4"/>
      <c r="C8" s="4" t="s">
        <v>21</v>
      </c>
      <c r="D8" s="4">
        <f>SUM(D3:D7)</f>
        <v>1925</v>
      </c>
      <c r="E8" s="4">
        <f>SUM(E3:E7)</f>
        <v>164.1</v>
      </c>
      <c r="F8" s="1">
        <f>SUM(F3:F7)</f>
        <v>656.4</v>
      </c>
      <c r="G8" s="1">
        <f>SUM(G3:G7)</f>
        <v>34.700000000000003</v>
      </c>
      <c r="H8" s="4">
        <f>SUM(H3:H7)</f>
        <v>312.3</v>
      </c>
      <c r="I8" s="34">
        <f>J8/4</f>
        <v>239.07499999999999</v>
      </c>
      <c r="J8" s="34">
        <f>D8-F8-H8</f>
        <v>956.3</v>
      </c>
    </row>
    <row r="10" spans="1:10" x14ac:dyDescent="0.25">
      <c r="B10" s="28" t="s">
        <v>25</v>
      </c>
      <c r="C10" s="50" t="s">
        <v>26</v>
      </c>
    </row>
    <row r="11" spans="1:10" x14ac:dyDescent="0.25">
      <c r="C11" s="51"/>
    </row>
    <row r="12" spans="1:10" x14ac:dyDescent="0.25">
      <c r="B12" s="26" t="s">
        <v>17</v>
      </c>
      <c r="C12" s="52" t="s">
        <v>15</v>
      </c>
    </row>
    <row r="13" spans="1:10" x14ac:dyDescent="0.25">
      <c r="C13" s="50" t="s">
        <v>16</v>
      </c>
    </row>
    <row r="14" spans="1:10" x14ac:dyDescent="0.25">
      <c r="B14" s="26" t="s">
        <v>22</v>
      </c>
      <c r="C14" s="50" t="s">
        <v>79</v>
      </c>
    </row>
    <row r="15" spans="1:10" x14ac:dyDescent="0.25">
      <c r="B15" s="26"/>
      <c r="C15" s="50" t="s">
        <v>80</v>
      </c>
    </row>
    <row r="18" spans="1:8" x14ac:dyDescent="0.25">
      <c r="A18" s="35" t="s">
        <v>55</v>
      </c>
      <c r="B18" s="29" t="s">
        <v>72</v>
      </c>
      <c r="C18" s="29" t="s">
        <v>73</v>
      </c>
      <c r="D18" s="29" t="s">
        <v>74</v>
      </c>
      <c r="E18" s="29" t="s">
        <v>75</v>
      </c>
      <c r="F18" s="29" t="s">
        <v>76</v>
      </c>
      <c r="G18" s="29" t="s">
        <v>9</v>
      </c>
      <c r="H18" s="36" t="s">
        <v>77</v>
      </c>
    </row>
    <row r="19" spans="1:8" x14ac:dyDescent="0.25">
      <c r="A19" s="37" t="s">
        <v>56</v>
      </c>
      <c r="B19" s="33">
        <v>350</v>
      </c>
      <c r="C19" s="30">
        <v>12</v>
      </c>
      <c r="D19" s="30">
        <f>Table15[[#This Row],[بروتين جرام ]]*4</f>
        <v>48</v>
      </c>
      <c r="E19" s="38">
        <v>7</v>
      </c>
      <c r="F19" s="38">
        <f>Table15[[#This Row],[دهون غرام ]]*9</f>
        <v>63</v>
      </c>
      <c r="G19" s="39">
        <f>Table15[[#This Row],[كالوري كل 100 غرام]]-Table15[[#This Row],[بروتين كالوري ]]-Table15[[#This Row],[دهون كالوري ]]</f>
        <v>239</v>
      </c>
      <c r="H19" s="40">
        <f>Table15[[#This Row],[كربوهيدرات كالوري]]/4</f>
        <v>59.75</v>
      </c>
    </row>
    <row r="20" spans="1:8" x14ac:dyDescent="0.25">
      <c r="A20" s="37" t="s">
        <v>57</v>
      </c>
      <c r="B20" s="33">
        <v>165</v>
      </c>
      <c r="C20" s="30">
        <v>31</v>
      </c>
      <c r="D20" s="30">
        <f>Table15[[#This Row],[بروتين جرام ]]*4</f>
        <v>124</v>
      </c>
      <c r="E20" s="38">
        <v>3.6</v>
      </c>
      <c r="F20" s="38">
        <f>Table15[[#This Row],[دهون غرام ]]*9</f>
        <v>32.4</v>
      </c>
      <c r="G20" s="39">
        <f>Table15[[#This Row],[كالوري كل 100 غرام]]-Table15[[#This Row],[بروتين كالوري ]]-Table15[[#This Row],[دهون كالوري ]]</f>
        <v>8.6000000000000014</v>
      </c>
      <c r="H20" s="40">
        <f>Table15[[#This Row],[كربوهيدرات كالوري]]/4</f>
        <v>2.1500000000000004</v>
      </c>
    </row>
    <row r="21" spans="1:8" x14ac:dyDescent="0.25">
      <c r="A21" s="37" t="s">
        <v>58</v>
      </c>
      <c r="B21" s="33">
        <v>177</v>
      </c>
      <c r="C21" s="30">
        <v>24</v>
      </c>
      <c r="D21" s="30">
        <f>Table15[[#This Row],[بروتين جرام ]]*4</f>
        <v>96</v>
      </c>
      <c r="E21" s="38">
        <v>8</v>
      </c>
      <c r="F21" s="38">
        <f>Table15[[#This Row],[دهون غرام ]]*9</f>
        <v>72</v>
      </c>
      <c r="G21" s="39">
        <f>Table15[[#This Row],[كالوري كل 100 غرام]]-Table15[[#This Row],[بروتين كالوري ]]-Table15[[#This Row],[دهون كالوري ]]</f>
        <v>9</v>
      </c>
      <c r="H21" s="40">
        <f>Table15[[#This Row],[كربوهيدرات كالوري]]/4</f>
        <v>2.25</v>
      </c>
    </row>
    <row r="22" spans="1:8" x14ac:dyDescent="0.25">
      <c r="A22" s="41" t="s">
        <v>70</v>
      </c>
      <c r="B22" s="2">
        <v>130</v>
      </c>
      <c r="C22" s="31">
        <v>2.7</v>
      </c>
      <c r="D22" s="31">
        <f>Table15[[#This Row],[بروتين جرام ]]*4</f>
        <v>10.8</v>
      </c>
      <c r="E22" s="42">
        <v>0.3</v>
      </c>
      <c r="F22" s="42">
        <f>Table15[[#This Row],[دهون غرام ]]*9</f>
        <v>2.6999999999999997</v>
      </c>
      <c r="G22" s="39">
        <f>Table15[[#This Row],[كالوري كل 100 غرام]]-Table15[[#This Row],[بروتين كالوري ]]-Table15[[#This Row],[دهون كالوري ]]</f>
        <v>116.5</v>
      </c>
      <c r="H22" s="40">
        <f>Table15[[#This Row],[كربوهيدرات كالوري]]/4</f>
        <v>29.125</v>
      </c>
    </row>
    <row r="23" spans="1:8" x14ac:dyDescent="0.25">
      <c r="A23" s="37" t="s">
        <v>59</v>
      </c>
      <c r="B23" s="33">
        <v>250</v>
      </c>
      <c r="C23" s="30">
        <v>25</v>
      </c>
      <c r="D23" s="30">
        <f>Table15[[#This Row],[بروتين جرام ]]*4</f>
        <v>100</v>
      </c>
      <c r="E23" s="38">
        <v>10</v>
      </c>
      <c r="F23" s="38">
        <f>Table15[[#This Row],[دهون غرام ]]*9</f>
        <v>90</v>
      </c>
      <c r="G23" s="39">
        <f>Table15[[#This Row],[كالوري كل 100 غرام]]-Table15[[#This Row],[بروتين كالوري ]]-Table15[[#This Row],[دهون كالوري ]]</f>
        <v>60</v>
      </c>
      <c r="H23" s="40">
        <f>Table15[[#This Row],[كربوهيدرات كالوري]]/4</f>
        <v>15</v>
      </c>
    </row>
    <row r="24" spans="1:8" x14ac:dyDescent="0.25">
      <c r="A24" s="37" t="s">
        <v>60</v>
      </c>
      <c r="B24" s="33">
        <v>208</v>
      </c>
      <c r="C24" s="30">
        <v>20</v>
      </c>
      <c r="D24" s="30">
        <f>Table15[[#This Row],[بروتين جرام ]]*4</f>
        <v>80</v>
      </c>
      <c r="E24" s="38">
        <v>13</v>
      </c>
      <c r="F24" s="38">
        <f>Table15[[#This Row],[دهون غرام ]]*9</f>
        <v>117</v>
      </c>
      <c r="G24" s="39">
        <f>Table15[[#This Row],[كالوري كل 100 غرام]]-Table15[[#This Row],[بروتين كالوري ]]-Table15[[#This Row],[دهون كالوري ]]</f>
        <v>11</v>
      </c>
      <c r="H24" s="40">
        <f>Table15[[#This Row],[كربوهيدرات كالوري]]/4</f>
        <v>2.75</v>
      </c>
    </row>
    <row r="25" spans="1:8" x14ac:dyDescent="0.25">
      <c r="A25" s="41" t="s">
        <v>61</v>
      </c>
      <c r="B25" s="2">
        <v>62</v>
      </c>
      <c r="C25" s="31">
        <v>0.9</v>
      </c>
      <c r="D25" s="31">
        <f>Table15[[#This Row],[بروتين جرام ]]*4</f>
        <v>3.6</v>
      </c>
      <c r="E25" s="42">
        <v>0.1</v>
      </c>
      <c r="F25" s="42">
        <f>Table15[[#This Row],[دهون غرام ]]*9</f>
        <v>0.9</v>
      </c>
      <c r="G25" s="39">
        <f>Table15[[#This Row],[كالوري كل 100 غرام]]-Table15[[#This Row],[بروتين كالوري ]]-Table15[[#This Row],[دهون كالوري ]]</f>
        <v>57.5</v>
      </c>
      <c r="H25" s="40">
        <f>Table15[[#This Row],[كربوهيدرات كالوري]]/4</f>
        <v>14.375</v>
      </c>
    </row>
    <row r="26" spans="1:8" x14ac:dyDescent="0.25">
      <c r="A26" s="41" t="s">
        <v>62</v>
      </c>
      <c r="B26" s="2">
        <v>105</v>
      </c>
      <c r="C26" s="31">
        <v>1.3</v>
      </c>
      <c r="D26" s="31">
        <f>Table15[[#This Row],[بروتين جرام ]]*4</f>
        <v>5.2</v>
      </c>
      <c r="E26" s="42">
        <v>0.3</v>
      </c>
      <c r="F26" s="42">
        <f>Table15[[#This Row],[دهون غرام ]]*9</f>
        <v>2.6999999999999997</v>
      </c>
      <c r="G26" s="39">
        <f>Table15[[#This Row],[كالوري كل 100 غرام]]-Table15[[#This Row],[بروتين كالوري ]]-Table15[[#This Row],[دهون كالوري ]]</f>
        <v>97.1</v>
      </c>
      <c r="H26" s="40">
        <f>Table15[[#This Row],[كربوهيدرات كالوري]]/4</f>
        <v>24.274999999999999</v>
      </c>
    </row>
    <row r="27" spans="1:8" x14ac:dyDescent="0.25">
      <c r="A27" s="41" t="s">
        <v>63</v>
      </c>
      <c r="B27" s="2">
        <v>90</v>
      </c>
      <c r="C27" s="31">
        <v>7</v>
      </c>
      <c r="D27" s="31">
        <f>Table15[[#This Row],[بروتين جرام ]]*4</f>
        <v>28</v>
      </c>
      <c r="E27" s="42">
        <v>11</v>
      </c>
      <c r="F27" s="42">
        <f>Table15[[#This Row],[دهون غرام ]]*9</f>
        <v>99</v>
      </c>
      <c r="G27" s="39">
        <f>Table15[[#This Row],[كالوري كل 100 غرام]]-Table15[[#This Row],[بروتين كالوري ]]-Table15[[#This Row],[دهون كالوري ]]</f>
        <v>-37</v>
      </c>
      <c r="H27" s="40">
        <f>Table15[[#This Row],[كربوهيدرات كالوري]]/4</f>
        <v>-9.25</v>
      </c>
    </row>
    <row r="28" spans="1:8" x14ac:dyDescent="0.25">
      <c r="A28" s="41" t="s">
        <v>64</v>
      </c>
      <c r="B28" s="2">
        <v>21</v>
      </c>
      <c r="C28" s="31">
        <v>0.9</v>
      </c>
      <c r="D28" s="31">
        <f>Table15[[#This Row],[بروتين جرام ]]*4</f>
        <v>3.6</v>
      </c>
      <c r="E28" s="42">
        <v>0.2</v>
      </c>
      <c r="F28" s="42">
        <f>Table15[[#This Row],[دهون غرام ]]*9</f>
        <v>1.8</v>
      </c>
      <c r="G28" s="39">
        <f>Table15[[#This Row],[كالوري كل 100 غرام]]-Table15[[#This Row],[بروتين كالوري ]]-Table15[[#This Row],[دهون كالوري ]]</f>
        <v>15.599999999999998</v>
      </c>
      <c r="H28" s="40">
        <f>Table15[[#This Row],[كربوهيدرات كالوري]]/4</f>
        <v>3.8999999999999995</v>
      </c>
    </row>
    <row r="29" spans="1:8" x14ac:dyDescent="0.25">
      <c r="A29" s="41" t="s">
        <v>65</v>
      </c>
      <c r="B29" s="2">
        <v>16</v>
      </c>
      <c r="C29" s="31">
        <v>0.7</v>
      </c>
      <c r="D29" s="31">
        <f>Table15[[#This Row],[بروتين جرام ]]*4</f>
        <v>2.8</v>
      </c>
      <c r="E29" s="42">
        <v>0.1</v>
      </c>
      <c r="F29" s="42">
        <f>Table15[[#This Row],[دهون غرام ]]*9</f>
        <v>0.9</v>
      </c>
      <c r="G29" s="39">
        <f>Table15[[#This Row],[كالوري كل 100 غرام]]-Table15[[#This Row],[بروتين كالوري ]]-Table15[[#This Row],[دهون كالوري ]]</f>
        <v>12.299999999999999</v>
      </c>
      <c r="H29" s="40">
        <f>Table15[[#This Row],[كربوهيدرات كالوري]]/4</f>
        <v>3.0749999999999997</v>
      </c>
    </row>
    <row r="30" spans="1:8" x14ac:dyDescent="0.25">
      <c r="A30" s="41" t="s">
        <v>66</v>
      </c>
      <c r="B30" s="2">
        <v>20</v>
      </c>
      <c r="C30" s="31">
        <v>1.52</v>
      </c>
      <c r="D30" s="31">
        <f>Table15[[#This Row],[بروتين جرام ]]*4</f>
        <v>6.08</v>
      </c>
      <c r="E30" s="42">
        <v>1</v>
      </c>
      <c r="F30" s="42">
        <f>Table15[[#This Row],[دهون غرام ]]*9</f>
        <v>9</v>
      </c>
      <c r="G30" s="39">
        <f>Table15[[#This Row],[كالوري كل 100 غرام]]-Table15[[#This Row],[بروتين كالوري ]]-Table15[[#This Row],[دهون كالوري ]]</f>
        <v>4.92</v>
      </c>
      <c r="H30" s="40">
        <f>Table15[[#This Row],[كربوهيدرات كالوري]]/4</f>
        <v>1.23</v>
      </c>
    </row>
    <row r="31" spans="1:8" x14ac:dyDescent="0.25">
      <c r="A31" s="41" t="s">
        <v>67</v>
      </c>
      <c r="B31" s="2">
        <v>45</v>
      </c>
      <c r="C31" s="31">
        <v>2</v>
      </c>
      <c r="D31" s="31">
        <f>Table15[[#This Row],[بروتين جرام ]]*4</f>
        <v>8</v>
      </c>
      <c r="E31" s="42">
        <v>1</v>
      </c>
      <c r="F31" s="42">
        <f>Table15[[#This Row],[دهون غرام ]]*9</f>
        <v>9</v>
      </c>
      <c r="G31" s="39">
        <f>Table15[[#This Row],[كالوري كل 100 غرام]]-Table15[[#This Row],[بروتين كالوري ]]-Table15[[#This Row],[دهون كالوري ]]</f>
        <v>28</v>
      </c>
      <c r="H31" s="40">
        <f>Table15[[#This Row],[كربوهيدرات كالوري]]/4</f>
        <v>7</v>
      </c>
    </row>
    <row r="32" spans="1:8" x14ac:dyDescent="0.25">
      <c r="A32" s="41" t="s">
        <v>68</v>
      </c>
      <c r="B32" s="2">
        <v>65</v>
      </c>
      <c r="C32" s="31">
        <v>0.1</v>
      </c>
      <c r="D32" s="31">
        <f>Table15[[#This Row],[بروتين جرام ]]*4</f>
        <v>0.4</v>
      </c>
      <c r="E32" s="42">
        <v>0</v>
      </c>
      <c r="F32" s="42">
        <f>Table15[[#This Row],[دهون غرام ]]*9</f>
        <v>0</v>
      </c>
      <c r="G32" s="39">
        <f>Table15[[#This Row],[كالوري كل 100 غرام]]-Table15[[#This Row],[بروتين كالوري ]]-Table15[[#This Row],[دهون كالوري ]]</f>
        <v>64.599999999999994</v>
      </c>
      <c r="H32" s="40">
        <f>Table15[[#This Row],[كربوهيدرات كالوري]]/4</f>
        <v>16.149999999999999</v>
      </c>
    </row>
    <row r="33" spans="1:8" x14ac:dyDescent="0.25">
      <c r="A33" s="41" t="s">
        <v>69</v>
      </c>
      <c r="B33" s="2">
        <v>90</v>
      </c>
      <c r="C33" s="31">
        <v>8</v>
      </c>
      <c r="D33" s="31">
        <f>Table15[[#This Row],[بروتين جرام ]]*4</f>
        <v>32</v>
      </c>
      <c r="E33" s="42">
        <v>0.3</v>
      </c>
      <c r="F33" s="42">
        <f>Table15[[#This Row],[دهون غرام ]]*9</f>
        <v>2.6999999999999997</v>
      </c>
      <c r="G33" s="39">
        <f>Table15[[#This Row],[كالوري كل 100 غرام]]-Table15[[#This Row],[بروتين كالوري ]]-Table15[[#This Row],[دهون كالوري ]]</f>
        <v>55.3</v>
      </c>
      <c r="H33" s="40">
        <f>Table15[[#This Row],[كربوهيدرات كالوري]]/4</f>
        <v>13.824999999999999</v>
      </c>
    </row>
    <row r="34" spans="1:8" x14ac:dyDescent="0.25">
      <c r="A34" s="43" t="s">
        <v>71</v>
      </c>
      <c r="B34" s="44">
        <v>387</v>
      </c>
      <c r="C34" s="32">
        <v>0</v>
      </c>
      <c r="D34" s="45">
        <f>Table15[[#This Row],[بروتين جرام ]]*4</f>
        <v>0</v>
      </c>
      <c r="E34" s="46">
        <v>0</v>
      </c>
      <c r="F34" s="47">
        <f>Table15[[#This Row],[دهون غرام ]]*9</f>
        <v>0</v>
      </c>
      <c r="G34" s="48">
        <f>Table15[[#This Row],[كالوري كل 100 غرام]]-Table15[[#This Row],[بروتين كالوري ]]-Table15[[#This Row],[دهون كالوري ]]</f>
        <v>387</v>
      </c>
      <c r="H34" s="49">
        <f>Table15[[#This Row],[كربوهيدرات كالوري]]/4</f>
        <v>96.75</v>
      </c>
    </row>
    <row r="36" spans="1:8" x14ac:dyDescent="0.25">
      <c r="A36" s="59" t="s">
        <v>86</v>
      </c>
      <c r="B36" s="59"/>
      <c r="C36" s="59"/>
    </row>
    <row r="37" spans="1:8" x14ac:dyDescent="0.25">
      <c r="A37" s="60" t="s">
        <v>87</v>
      </c>
      <c r="B37" s="60"/>
      <c r="C37" s="60"/>
    </row>
    <row r="38" spans="1:8" ht="18.75" x14ac:dyDescent="0.25">
      <c r="A38" s="61" t="s">
        <v>83</v>
      </c>
      <c r="B38" s="61"/>
      <c r="C38" s="61"/>
      <c r="G38" s="53"/>
    </row>
    <row r="39" spans="1:8" ht="15.75" x14ac:dyDescent="0.25">
      <c r="A39" s="61" t="s">
        <v>81</v>
      </c>
      <c r="B39" s="61"/>
      <c r="C39" s="61"/>
      <c r="G39" s="54"/>
    </row>
    <row r="40" spans="1:8" x14ac:dyDescent="0.25">
      <c r="A40" s="60" t="s">
        <v>88</v>
      </c>
      <c r="B40" s="60"/>
      <c r="C40" s="60"/>
    </row>
    <row r="41" spans="1:8" x14ac:dyDescent="0.25">
      <c r="A41" s="61" t="s">
        <v>82</v>
      </c>
      <c r="B41" s="61"/>
      <c r="C41" s="61"/>
      <c r="G41" s="55"/>
    </row>
    <row r="42" spans="1:8" ht="15.75" x14ac:dyDescent="0.25">
      <c r="G42" s="54"/>
    </row>
    <row r="43" spans="1:8" x14ac:dyDescent="0.25">
      <c r="A43" s="60" t="s">
        <v>89</v>
      </c>
      <c r="B43" s="60"/>
      <c r="C43" s="60"/>
    </row>
    <row r="44" spans="1:8" x14ac:dyDescent="0.25">
      <c r="A44" s="61" t="s">
        <v>84</v>
      </c>
      <c r="B44" s="61"/>
      <c r="C44" s="61"/>
      <c r="G44" s="56"/>
    </row>
    <row r="45" spans="1:8" ht="15.75" x14ac:dyDescent="0.25">
      <c r="G45" s="57"/>
    </row>
    <row r="46" spans="1:8" x14ac:dyDescent="0.25">
      <c r="A46" s="60" t="s">
        <v>90</v>
      </c>
      <c r="B46" s="60"/>
      <c r="C46" s="60"/>
    </row>
    <row r="47" spans="1:8" x14ac:dyDescent="0.25">
      <c r="A47" s="62" t="s">
        <v>85</v>
      </c>
      <c r="B47" s="62"/>
      <c r="C47" s="62"/>
      <c r="G47" s="56"/>
    </row>
    <row r="48" spans="1:8" ht="15.75" x14ac:dyDescent="0.25">
      <c r="G48" s="57"/>
    </row>
    <row r="50" spans="7:7" x14ac:dyDescent="0.25">
      <c r="G50" s="56"/>
    </row>
    <row r="51" spans="7:7" ht="18" x14ac:dyDescent="0.25">
      <c r="G51" s="58"/>
    </row>
    <row r="53" spans="7:7" x14ac:dyDescent="0.25">
      <c r="G53" s="56"/>
    </row>
    <row r="54" spans="7:7" x14ac:dyDescent="0.25">
      <c r="G54" s="56"/>
    </row>
    <row r="55" spans="7:7" x14ac:dyDescent="0.25">
      <c r="G55" s="56"/>
    </row>
  </sheetData>
  <mergeCells count="10">
    <mergeCell ref="A47:C47"/>
    <mergeCell ref="A44:C44"/>
    <mergeCell ref="A41:C41"/>
    <mergeCell ref="A38:C38"/>
    <mergeCell ref="A39:C39"/>
    <mergeCell ref="A36:C36"/>
    <mergeCell ref="A37:C37"/>
    <mergeCell ref="A40:C40"/>
    <mergeCell ref="A43:C43"/>
    <mergeCell ref="A46:C46"/>
  </mergeCells>
  <hyperlinks>
    <hyperlink ref="A39" r:id="rId1" xr:uid="{3F08F6B5-DC79-40A5-9456-F1D769187222}"/>
    <hyperlink ref="A41" r:id="rId2" xr:uid="{28160311-2702-41B1-B736-68271359B22D}"/>
    <hyperlink ref="A38" r:id="rId3" xr:uid="{32510194-5DE5-44BF-80CA-6221CFE34667}"/>
    <hyperlink ref="A44" r:id="rId4" xr:uid="{3C01F1A8-75C1-40C4-AEFF-818C57CFA9C6}"/>
    <hyperlink ref="A47" r:id="rId5" xr:uid="{3D153F08-19C7-4084-8048-0C9C4DA66F50}"/>
  </hyperlinks>
  <pageMargins left="0.7" right="0.7" top="0.75" bottom="0.75" header="0.3" footer="0.3"/>
  <pageSetup paperSize="9" orientation="portrait" r:id="rId6"/>
  <legacyDrawing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A04B-A781-4D0F-B8F2-2A64FDC4D69B}">
  <dimension ref="I2:P22"/>
  <sheetViews>
    <sheetView workbookViewId="0">
      <selection activeCell="I2" sqref="I2:P22"/>
    </sheetView>
  </sheetViews>
  <sheetFormatPr defaultRowHeight="15" x14ac:dyDescent="0.25"/>
  <cols>
    <col min="9" max="9" width="19.85546875" bestFit="1" customWidth="1"/>
    <col min="10" max="10" width="9.42578125" bestFit="1" customWidth="1"/>
    <col min="11" max="11" width="11.140625" bestFit="1" customWidth="1"/>
    <col min="12" max="12" width="11.5703125" bestFit="1" customWidth="1"/>
    <col min="13" max="13" width="9.85546875" bestFit="1" customWidth="1"/>
    <col min="14" max="14" width="7.7109375" bestFit="1" customWidth="1"/>
    <col min="15" max="15" width="10.28515625" bestFit="1" customWidth="1"/>
    <col min="16" max="16" width="10.7109375" bestFit="1" customWidth="1"/>
  </cols>
  <sheetData>
    <row r="2" spans="9:16" x14ac:dyDescent="0.25">
      <c r="I2" s="5" t="s">
        <v>27</v>
      </c>
      <c r="J2" s="6" t="s">
        <v>28</v>
      </c>
      <c r="K2" s="6" t="s">
        <v>29</v>
      </c>
      <c r="L2" s="6" t="s">
        <v>30</v>
      </c>
      <c r="M2" s="6" t="s">
        <v>31</v>
      </c>
      <c r="N2" s="6" t="s">
        <v>32</v>
      </c>
      <c r="O2" s="6" t="s">
        <v>33</v>
      </c>
      <c r="P2" s="7" t="s">
        <v>34</v>
      </c>
    </row>
    <row r="3" spans="9:16" x14ac:dyDescent="0.25">
      <c r="I3" s="8" t="s">
        <v>35</v>
      </c>
      <c r="J3" s="9">
        <v>350</v>
      </c>
      <c r="K3" s="10">
        <v>15</v>
      </c>
      <c r="L3" s="10">
        <f>Table1[[#This Row],[Protein Gm]]*4</f>
        <v>60</v>
      </c>
      <c r="M3" s="11">
        <v>7</v>
      </c>
      <c r="N3" s="11">
        <f>Table1[[#This Row],[Fat Grams]]*9</f>
        <v>63</v>
      </c>
      <c r="O3" s="12">
        <f>Table1[[#This Row],[Kcal/100g]]-Table1[[#This Row],[Protein Kcal]]-Table1[[#This Row],[Fat Kcal]]</f>
        <v>227</v>
      </c>
      <c r="P3" s="13">
        <f>Table1[[#This Row],[Carbs Kcal ]]/4</f>
        <v>56.75</v>
      </c>
    </row>
    <row r="4" spans="9:16" x14ac:dyDescent="0.25">
      <c r="I4" s="8" t="s">
        <v>36</v>
      </c>
      <c r="J4" s="9">
        <v>165</v>
      </c>
      <c r="K4" s="10">
        <v>31</v>
      </c>
      <c r="L4" s="10">
        <f>Table1[[#This Row],[Protein Gm]]*4</f>
        <v>124</v>
      </c>
      <c r="M4" s="11">
        <v>3.6</v>
      </c>
      <c r="N4" s="11">
        <f>Table1[[#This Row],[Fat Grams]]*9</f>
        <v>32.4</v>
      </c>
      <c r="O4" s="12">
        <f>Table1[[#This Row],[Kcal/100g]]-Table1[[#This Row],[Protein Kcal]]-Table1[[#This Row],[Fat Kcal]]</f>
        <v>8.6000000000000014</v>
      </c>
      <c r="P4" s="13">
        <f>Table1[[#This Row],[Carbs Kcal ]]/4</f>
        <v>2.1500000000000004</v>
      </c>
    </row>
    <row r="5" spans="9:16" x14ac:dyDescent="0.25">
      <c r="I5" s="8" t="s">
        <v>37</v>
      </c>
      <c r="J5" s="9">
        <v>177</v>
      </c>
      <c r="K5" s="10">
        <v>24</v>
      </c>
      <c r="L5" s="10">
        <f>Table1[[#This Row],[Protein Gm]]*4</f>
        <v>96</v>
      </c>
      <c r="M5" s="11">
        <v>8</v>
      </c>
      <c r="N5" s="11">
        <f>Table1[[#This Row],[Fat Grams]]*9</f>
        <v>72</v>
      </c>
      <c r="O5" s="12">
        <f>Table1[[#This Row],[Kcal/100g]]-Table1[[#This Row],[Protein Kcal]]-Table1[[#This Row],[Fat Kcal]]</f>
        <v>9</v>
      </c>
      <c r="P5" s="13">
        <f>Table1[[#This Row],[Carbs Kcal ]]/4</f>
        <v>2.25</v>
      </c>
    </row>
    <row r="6" spans="9:16" x14ac:dyDescent="0.25">
      <c r="I6" s="8" t="s">
        <v>38</v>
      </c>
      <c r="J6" s="9">
        <v>250</v>
      </c>
      <c r="K6" s="10">
        <v>25</v>
      </c>
      <c r="L6" s="10">
        <f>Table1[[#This Row],[Protein Gm]]*4</f>
        <v>100</v>
      </c>
      <c r="M6" s="11">
        <v>10</v>
      </c>
      <c r="N6" s="11">
        <f>Table1[[#This Row],[Fat Grams]]*9</f>
        <v>90</v>
      </c>
      <c r="O6" s="12">
        <f>Table1[[#This Row],[Kcal/100g]]-Table1[[#This Row],[Protein Kcal]]-Table1[[#This Row],[Fat Kcal]]</f>
        <v>60</v>
      </c>
      <c r="P6" s="13">
        <f>Table1[[#This Row],[Carbs Kcal ]]/4</f>
        <v>15</v>
      </c>
    </row>
    <row r="7" spans="9:16" x14ac:dyDescent="0.25">
      <c r="I7" s="8" t="s">
        <v>39</v>
      </c>
      <c r="J7" s="9">
        <v>250</v>
      </c>
      <c r="K7" s="10">
        <v>24</v>
      </c>
      <c r="L7" s="10">
        <f>Table1[[#This Row],[Protein Gm]]*4</f>
        <v>96</v>
      </c>
      <c r="M7" s="11">
        <v>22</v>
      </c>
      <c r="N7" s="11">
        <f>Table1[[#This Row],[Fat Grams]]*9</f>
        <v>198</v>
      </c>
      <c r="O7" s="12">
        <f>Table1[[#This Row],[Kcal/100g]]-Table1[[#This Row],[Protein Kcal]]-Table1[[#This Row],[Fat Kcal]]</f>
        <v>-44</v>
      </c>
      <c r="P7" s="13">
        <f>Table1[[#This Row],[Carbs Kcal ]]/4</f>
        <v>-11</v>
      </c>
    </row>
    <row r="8" spans="9:16" x14ac:dyDescent="0.25">
      <c r="I8" s="8" t="s">
        <v>40</v>
      </c>
      <c r="J8" s="9">
        <v>208</v>
      </c>
      <c r="K8" s="10">
        <v>20</v>
      </c>
      <c r="L8" s="10">
        <f>Table1[[#This Row],[Protein Gm]]*4</f>
        <v>80</v>
      </c>
      <c r="M8" s="11">
        <v>13</v>
      </c>
      <c r="N8" s="11">
        <f>Table1[[#This Row],[Fat Grams]]*9</f>
        <v>117</v>
      </c>
      <c r="O8" s="12">
        <f>Table1[[#This Row],[Kcal/100g]]-Table1[[#This Row],[Protein Kcal]]-Table1[[#This Row],[Fat Kcal]]</f>
        <v>11</v>
      </c>
      <c r="P8" s="13">
        <f>Table1[[#This Row],[Carbs Kcal ]]/4</f>
        <v>2.75</v>
      </c>
    </row>
    <row r="9" spans="9:16" x14ac:dyDescent="0.25">
      <c r="I9" s="8" t="s">
        <v>41</v>
      </c>
      <c r="J9" s="14">
        <v>117</v>
      </c>
      <c r="K9" s="15">
        <v>18</v>
      </c>
      <c r="L9" s="10">
        <f>Table1[[#This Row],[Protein Gm]]*4</f>
        <v>72</v>
      </c>
      <c r="M9" s="16">
        <v>4.3</v>
      </c>
      <c r="N9" s="11">
        <f>Table1[[#This Row],[Fat Grams]]*9</f>
        <v>38.699999999999996</v>
      </c>
      <c r="O9" s="12">
        <f>Table1[[#This Row],[Kcal/100g]]-Table1[[#This Row],[Protein Kcal]]-Table1[[#This Row],[Fat Kcal]]</f>
        <v>6.3000000000000043</v>
      </c>
      <c r="P9" s="13">
        <f>Table1[[#This Row],[Carbs Kcal ]]/4</f>
        <v>1.5750000000000011</v>
      </c>
    </row>
    <row r="10" spans="9:16" x14ac:dyDescent="0.25">
      <c r="I10" s="17" t="s">
        <v>42</v>
      </c>
      <c r="J10" s="14">
        <v>62</v>
      </c>
      <c r="K10" s="15">
        <v>0.9</v>
      </c>
      <c r="L10" s="15">
        <f>Table1[[#This Row],[Protein Gm]]*4</f>
        <v>3.6</v>
      </c>
      <c r="M10" s="16">
        <v>0.1</v>
      </c>
      <c r="N10" s="16">
        <f>Table1[[#This Row],[Fat Grams]]*9</f>
        <v>0.9</v>
      </c>
      <c r="O10" s="12">
        <f>Table1[[#This Row],[Kcal/100g]]-Table1[[#This Row],[Protein Kcal]]-Table1[[#This Row],[Fat Kcal]]</f>
        <v>57.5</v>
      </c>
      <c r="P10" s="13">
        <f>Table1[[#This Row],[Carbs Kcal ]]/4</f>
        <v>14.375</v>
      </c>
    </row>
    <row r="11" spans="9:16" x14ac:dyDescent="0.25">
      <c r="I11" s="17" t="s">
        <v>43</v>
      </c>
      <c r="J11" s="14">
        <v>47</v>
      </c>
      <c r="K11" s="15">
        <v>0.7</v>
      </c>
      <c r="L11" s="15">
        <f>Table1[[#This Row],[Protein Gm]]*4</f>
        <v>2.8</v>
      </c>
      <c r="M11" s="16">
        <v>0.1</v>
      </c>
      <c r="N11" s="16">
        <f>Table1[[#This Row],[Fat Grams]]*9</f>
        <v>0.9</v>
      </c>
      <c r="O11" s="12">
        <f>Table1[[#This Row],[Kcal/100g]]-Table1[[#This Row],[Protein Kcal]]-Table1[[#This Row],[Fat Kcal]]</f>
        <v>43.300000000000004</v>
      </c>
      <c r="P11" s="13">
        <f>Table1[[#This Row],[Carbs Kcal ]]/4</f>
        <v>10.825000000000001</v>
      </c>
    </row>
    <row r="12" spans="9:16" x14ac:dyDescent="0.25">
      <c r="I12" s="17" t="s">
        <v>44</v>
      </c>
      <c r="J12" s="14">
        <v>105</v>
      </c>
      <c r="K12" s="15">
        <v>1.3</v>
      </c>
      <c r="L12" s="15">
        <f>Table1[[#This Row],[Protein Gm]]*4</f>
        <v>5.2</v>
      </c>
      <c r="M12" s="16">
        <v>0.3</v>
      </c>
      <c r="N12" s="16">
        <f>Table1[[#This Row],[Fat Grams]]*9</f>
        <v>2.6999999999999997</v>
      </c>
      <c r="O12" s="12">
        <f>Table1[[#This Row],[Kcal/100g]]-Table1[[#This Row],[Protein Kcal]]-Table1[[#This Row],[Fat Kcal]]</f>
        <v>97.1</v>
      </c>
      <c r="P12" s="13">
        <f>Table1[[#This Row],[Carbs Kcal ]]/4</f>
        <v>24.274999999999999</v>
      </c>
    </row>
    <row r="13" spans="9:16" x14ac:dyDescent="0.25">
      <c r="I13" s="17" t="s">
        <v>45</v>
      </c>
      <c r="J13" s="14">
        <v>97</v>
      </c>
      <c r="K13" s="15">
        <v>18</v>
      </c>
      <c r="L13" s="15">
        <f>Table1[[#This Row],[Protein Gm]]*4</f>
        <v>72</v>
      </c>
      <c r="M13" s="16">
        <v>2.1</v>
      </c>
      <c r="N13" s="16">
        <f>Table1[[#This Row],[Fat Grams]]*9</f>
        <v>18.900000000000002</v>
      </c>
      <c r="O13" s="12">
        <f>Table1[[#This Row],[Kcal/100g]]-Table1[[#This Row],[Protein Kcal]]-Table1[[#This Row],[Fat Kcal]]</f>
        <v>6.0999999999999979</v>
      </c>
      <c r="P13" s="13">
        <f>Table1[[#This Row],[Carbs Kcal ]]/4</f>
        <v>1.5249999999999995</v>
      </c>
    </row>
    <row r="14" spans="9:16" x14ac:dyDescent="0.25">
      <c r="I14" s="17" t="s">
        <v>46</v>
      </c>
      <c r="J14" s="14">
        <v>90</v>
      </c>
      <c r="K14" s="15">
        <v>7</v>
      </c>
      <c r="L14" s="15">
        <f>Table1[[#This Row],[Protein Gm]]*4</f>
        <v>28</v>
      </c>
      <c r="M14" s="16">
        <v>11</v>
      </c>
      <c r="N14" s="16">
        <f>Table1[[#This Row],[Fat Grams]]*9</f>
        <v>99</v>
      </c>
      <c r="O14" s="12">
        <f>Table1[[#This Row],[Kcal/100g]]-Table1[[#This Row],[Protein Kcal]]-Table1[[#This Row],[Fat Kcal]]</f>
        <v>-37</v>
      </c>
      <c r="P14" s="13">
        <f>Table1[[#This Row],[Carbs Kcal ]]/4</f>
        <v>-9.25</v>
      </c>
    </row>
    <row r="15" spans="9:16" x14ac:dyDescent="0.25">
      <c r="I15" s="17" t="s">
        <v>47</v>
      </c>
      <c r="J15" s="14">
        <v>21</v>
      </c>
      <c r="K15" s="15">
        <v>0.9</v>
      </c>
      <c r="L15" s="15">
        <f>Table1[[#This Row],[Protein Gm]]*4</f>
        <v>3.6</v>
      </c>
      <c r="M15" s="16">
        <v>0.2</v>
      </c>
      <c r="N15" s="16">
        <f>Table1[[#This Row],[Fat Grams]]*9</f>
        <v>1.8</v>
      </c>
      <c r="O15" s="12">
        <f>Table1[[#This Row],[Kcal/100g]]-Table1[[#This Row],[Protein Kcal]]-Table1[[#This Row],[Fat Kcal]]</f>
        <v>15.599999999999998</v>
      </c>
      <c r="P15" s="13">
        <f>Table1[[#This Row],[Carbs Kcal ]]/4</f>
        <v>3.8999999999999995</v>
      </c>
    </row>
    <row r="16" spans="9:16" x14ac:dyDescent="0.25">
      <c r="I16" s="17" t="s">
        <v>48</v>
      </c>
      <c r="J16" s="14">
        <v>16</v>
      </c>
      <c r="K16" s="15">
        <v>0.7</v>
      </c>
      <c r="L16" s="15">
        <f>Table1[[#This Row],[Protein Gm]]*4</f>
        <v>2.8</v>
      </c>
      <c r="M16" s="16">
        <v>0.1</v>
      </c>
      <c r="N16" s="16">
        <f>Table1[[#This Row],[Fat Grams]]*9</f>
        <v>0.9</v>
      </c>
      <c r="O16" s="12">
        <f>Table1[[#This Row],[Kcal/100g]]-Table1[[#This Row],[Protein Kcal]]-Table1[[#This Row],[Fat Kcal]]</f>
        <v>12.299999999999999</v>
      </c>
      <c r="P16" s="13">
        <f>Table1[[#This Row],[Carbs Kcal ]]/4</f>
        <v>3.0749999999999997</v>
      </c>
    </row>
    <row r="17" spans="9:16" x14ac:dyDescent="0.25">
      <c r="I17" s="17" t="s">
        <v>49</v>
      </c>
      <c r="J17" s="14">
        <v>20</v>
      </c>
      <c r="K17" s="15">
        <v>1.52</v>
      </c>
      <c r="L17" s="15">
        <f>Table1[[#This Row],[Protein Gm]]*4</f>
        <v>6.08</v>
      </c>
      <c r="M17" s="16">
        <v>1</v>
      </c>
      <c r="N17" s="16">
        <f>Table1[[#This Row],[Fat Grams]]*9</f>
        <v>9</v>
      </c>
      <c r="O17" s="12">
        <f>Table1[[#This Row],[Kcal/100g]]-Table1[[#This Row],[Protein Kcal]]-Table1[[#This Row],[Fat Kcal]]</f>
        <v>4.92</v>
      </c>
      <c r="P17" s="13">
        <f>Table1[[#This Row],[Carbs Kcal ]]/4</f>
        <v>1.23</v>
      </c>
    </row>
    <row r="18" spans="9:16" x14ac:dyDescent="0.25">
      <c r="I18" s="17" t="s">
        <v>50</v>
      </c>
      <c r="J18" s="14">
        <v>45</v>
      </c>
      <c r="K18" s="15">
        <v>2</v>
      </c>
      <c r="L18" s="15">
        <f>Table1[[#This Row],[Protein Gm]]*4</f>
        <v>8</v>
      </c>
      <c r="M18" s="16">
        <v>1</v>
      </c>
      <c r="N18" s="16">
        <f>Table1[[#This Row],[Fat Grams]]*9</f>
        <v>9</v>
      </c>
      <c r="O18" s="12">
        <f>Table1[[#This Row],[Kcal/100g]]-Table1[[#This Row],[Protein Kcal]]-Table1[[#This Row],[Fat Kcal]]</f>
        <v>28</v>
      </c>
      <c r="P18" s="13">
        <f>Table1[[#This Row],[Carbs Kcal ]]/4</f>
        <v>7</v>
      </c>
    </row>
    <row r="19" spans="9:16" x14ac:dyDescent="0.25">
      <c r="I19" s="17" t="s">
        <v>51</v>
      </c>
      <c r="J19" s="14">
        <v>65</v>
      </c>
      <c r="K19" s="15">
        <v>0.1</v>
      </c>
      <c r="L19" s="15">
        <f>Table1[[#This Row],[Protein Gm]]*4</f>
        <v>0.4</v>
      </c>
      <c r="M19" s="16">
        <v>0</v>
      </c>
      <c r="N19" s="16">
        <f>Table1[[#This Row],[Fat Grams]]*9</f>
        <v>0</v>
      </c>
      <c r="O19" s="12">
        <f>Table1[[#This Row],[Kcal/100g]]-Table1[[#This Row],[Protein Kcal]]-Table1[[#This Row],[Fat Kcal]]</f>
        <v>64.599999999999994</v>
      </c>
      <c r="P19" s="13">
        <f>Table1[[#This Row],[Carbs Kcal ]]/4</f>
        <v>16.149999999999999</v>
      </c>
    </row>
    <row r="20" spans="9:16" x14ac:dyDescent="0.25">
      <c r="I20" s="17" t="s">
        <v>52</v>
      </c>
      <c r="J20" s="14">
        <v>90</v>
      </c>
      <c r="K20" s="15">
        <v>8</v>
      </c>
      <c r="L20" s="15">
        <f>Table1[[#This Row],[Protein Gm]]*4</f>
        <v>32</v>
      </c>
      <c r="M20" s="16">
        <v>0.3</v>
      </c>
      <c r="N20" s="16">
        <f>Table1[[#This Row],[Fat Grams]]*9</f>
        <v>2.6999999999999997</v>
      </c>
      <c r="O20" s="12">
        <f>Table1[[#This Row],[Kcal/100g]]-Table1[[#This Row],[Protein Kcal]]-Table1[[#This Row],[Fat Kcal]]</f>
        <v>55.3</v>
      </c>
      <c r="P20" s="13">
        <f>Table1[[#This Row],[Carbs Kcal ]]/4</f>
        <v>13.824999999999999</v>
      </c>
    </row>
    <row r="21" spans="9:16" x14ac:dyDescent="0.25">
      <c r="I21" s="17" t="s">
        <v>53</v>
      </c>
      <c r="J21" s="14">
        <v>130</v>
      </c>
      <c r="K21" s="15">
        <v>2.7</v>
      </c>
      <c r="L21" s="15">
        <f>Table1[[#This Row],[Protein Gm]]*4</f>
        <v>10.8</v>
      </c>
      <c r="M21" s="16">
        <v>0.3</v>
      </c>
      <c r="N21" s="16">
        <f>Table1[[#This Row],[Fat Grams]]*9</f>
        <v>2.6999999999999997</v>
      </c>
      <c r="O21" s="12">
        <f>Table1[[#This Row],[Kcal/100g]]-Table1[[#This Row],[Protein Kcal]]-Table1[[#This Row],[Fat Kcal]]</f>
        <v>116.5</v>
      </c>
      <c r="P21" s="13">
        <f>Table1[[#This Row],[Carbs Kcal ]]/4</f>
        <v>29.125</v>
      </c>
    </row>
    <row r="22" spans="9:16" x14ac:dyDescent="0.25">
      <c r="I22" s="18" t="s">
        <v>54</v>
      </c>
      <c r="J22" s="19">
        <v>387</v>
      </c>
      <c r="K22" s="20">
        <v>0</v>
      </c>
      <c r="L22" s="21">
        <f>Table1[[#This Row],[Protein Gm]]*4</f>
        <v>0</v>
      </c>
      <c r="M22" s="22">
        <v>0</v>
      </c>
      <c r="N22" s="23">
        <f>Table1[[#This Row],[Fat Grams]]*9</f>
        <v>0</v>
      </c>
      <c r="O22" s="24">
        <f>Table1[[#This Row],[Kcal/100g]]-Table1[[#This Row],[Protein Kcal]]-Table1[[#This Row],[Fat Kcal]]</f>
        <v>387</v>
      </c>
      <c r="P22" s="25">
        <f>Table1[[#This Row],[Carbs Kcal ]]/4</f>
        <v>96.75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للنساء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Fareed Shakhatreh</dc:creator>
  <cp:lastModifiedBy>Fareed Shakhatreh</cp:lastModifiedBy>
  <dcterms:created xsi:type="dcterms:W3CDTF">2015-06-05T18:17:20Z</dcterms:created>
  <dcterms:modified xsi:type="dcterms:W3CDTF">2020-10-23T12:25:28Z</dcterms:modified>
</cp:coreProperties>
</file>